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NDASFAA\NDASFAA Treasurer\"/>
    </mc:Choice>
  </mc:AlternateContent>
  <xr:revisionPtr revIDLastSave="0" documentId="13_ncr:1_{7C482AB7-0B4C-4F51-AC25-2B7CAEFA9740}" xr6:coauthVersionLast="36" xr6:coauthVersionMax="36" xr10:uidLastSave="{00000000-0000-0000-0000-000000000000}"/>
  <bookViews>
    <workbookView xWindow="0" yWindow="0" windowWidth="28800" windowHeight="12300" tabRatio="920" xr2:uid="{00000000-000D-0000-FFFF-FFFF00000000}"/>
  </bookViews>
  <sheets>
    <sheet name="2013-14 ytd" sheetId="1" r:id="rId1"/>
  </sheets>
  <definedNames>
    <definedName name="_xlnm.Print_Area" localSheetId="0">'2013-14 ytd'!$A$1:$W$45</definedName>
  </definedNames>
  <calcPr calcId="191029"/>
</workbook>
</file>

<file path=xl/calcChain.xml><?xml version="1.0" encoding="utf-8"?>
<calcChain xmlns="http://schemas.openxmlformats.org/spreadsheetml/2006/main">
  <c r="W35" i="1" l="1"/>
  <c r="W15" i="1" l="1"/>
  <c r="H6" i="1" l="1"/>
  <c r="L37" i="1" l="1"/>
  <c r="P37" i="1"/>
  <c r="P21" i="1"/>
  <c r="U21" i="1" l="1"/>
  <c r="R39" i="1" l="1"/>
  <c r="U37" i="1"/>
  <c r="T37" i="1" l="1"/>
  <c r="T21" i="1" l="1"/>
  <c r="T22" i="1" s="1"/>
  <c r="T38" i="1" s="1"/>
  <c r="R21" i="1" l="1"/>
  <c r="R22" i="1" s="1"/>
  <c r="S21" i="1" l="1"/>
  <c r="W14" i="1" l="1"/>
  <c r="G14" i="1" s="1"/>
  <c r="N21" i="1"/>
  <c r="N37" i="1" l="1"/>
  <c r="L21" i="1" l="1"/>
  <c r="Q21" i="1" l="1"/>
  <c r="O21" i="1" l="1"/>
  <c r="M21" i="1"/>
  <c r="S44" i="1" l="1"/>
  <c r="S37" i="1"/>
  <c r="S10" i="1"/>
  <c r="S22" i="1" l="1"/>
  <c r="S38" i="1" s="1"/>
  <c r="W44" i="1" l="1"/>
  <c r="V44" i="1"/>
  <c r="U44" i="1"/>
  <c r="T44" i="1"/>
  <c r="R44" i="1"/>
  <c r="Q44" i="1"/>
  <c r="P44" i="1"/>
  <c r="O44" i="1"/>
  <c r="N44" i="1"/>
  <c r="M44" i="1"/>
  <c r="L44" i="1"/>
  <c r="K44" i="1"/>
  <c r="W36" i="1" l="1"/>
  <c r="G36" i="1" s="1"/>
  <c r="G35" i="1"/>
  <c r="W34" i="1"/>
  <c r="W33" i="1"/>
  <c r="W32" i="1"/>
  <c r="G32" i="1" s="1"/>
  <c r="W31" i="1"/>
  <c r="G31" i="1" s="1"/>
  <c r="W30" i="1"/>
  <c r="W29" i="1"/>
  <c r="G29" i="1" s="1"/>
  <c r="W28" i="1"/>
  <c r="G28" i="1" s="1"/>
  <c r="W27" i="1"/>
  <c r="G27" i="1" s="1"/>
  <c r="W26" i="1"/>
  <c r="G26" i="1" s="1"/>
  <c r="W25" i="1"/>
  <c r="G25" i="1" s="1"/>
  <c r="W24" i="1"/>
  <c r="G24" i="1" s="1"/>
  <c r="W23" i="1"/>
  <c r="G23" i="1" s="1"/>
  <c r="W20" i="1"/>
  <c r="G20" i="1" s="1"/>
  <c r="W19" i="1"/>
  <c r="G19" i="1" s="1"/>
  <c r="W18" i="1"/>
  <c r="G18" i="1" s="1"/>
  <c r="W17" i="1"/>
  <c r="G17" i="1" s="1"/>
  <c r="W16" i="1"/>
  <c r="G16" i="1" s="1"/>
  <c r="G15" i="1"/>
  <c r="W13" i="1"/>
  <c r="G13" i="1" s="1"/>
  <c r="W12" i="1"/>
  <c r="G12" i="1" s="1"/>
  <c r="W11" i="1"/>
  <c r="G11" i="1" s="1"/>
  <c r="H21" i="1" l="1"/>
  <c r="O37" i="1"/>
  <c r="M37" i="1"/>
  <c r="K37" i="1"/>
  <c r="K21" i="1"/>
  <c r="P10" i="1"/>
  <c r="O10" i="1"/>
  <c r="N10" i="1"/>
  <c r="M10" i="1"/>
  <c r="L10" i="1"/>
  <c r="K10" i="1"/>
  <c r="I43" i="1" l="1"/>
  <c r="V21" i="1"/>
  <c r="W10" i="1"/>
  <c r="V10" i="1"/>
  <c r="U10" i="1"/>
  <c r="T10" i="1"/>
  <c r="R10" i="1"/>
  <c r="Q10" i="1"/>
  <c r="V22" i="1" l="1"/>
  <c r="U22" i="1"/>
  <c r="U38" i="1" s="1"/>
  <c r="Q22" i="1"/>
  <c r="H10" i="1"/>
  <c r="I22" i="1" s="1"/>
  <c r="V37" i="1"/>
  <c r="Q37" i="1"/>
  <c r="J10" i="1"/>
  <c r="V38" i="1" l="1"/>
  <c r="Q38" i="1"/>
  <c r="H40" i="1"/>
  <c r="G34" i="1"/>
  <c r="G33" i="1"/>
  <c r="G30" i="1"/>
  <c r="W21" i="1"/>
  <c r="W22" i="1" s="1"/>
  <c r="W37" i="1" l="1"/>
  <c r="W38" i="1" s="1"/>
  <c r="H37" i="1"/>
  <c r="H39" i="1" l="1"/>
  <c r="I40" i="1" s="1"/>
  <c r="I44" i="1" s="1"/>
  <c r="I38" i="1"/>
  <c r="H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Donna Seaboy</author>
    <author>Bethany Vincent</author>
  </authors>
  <commentList>
    <comment ref="J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Donna Seaboy:</t>
        </r>
        <r>
          <rPr>
            <sz val="8"/>
            <color indexed="81"/>
            <rFont val="Tahoma"/>
            <family val="2"/>
          </rPr>
          <t xml:space="preserve">
IRS # 45-0349036</t>
        </r>
      </text>
    </comment>
    <comment ref="T16" authorId="1" shapeId="0" xr:uid="{E000FBD7-5D8D-4BF3-BCFE-5D97DB67899B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plus many laundry 
baskets loaded w/ needed items</t>
        </r>
      </text>
    </comment>
    <comment ref="N19" authorId="1" shapeId="0" xr:uid="{565A67D5-00D1-4AF5-9127-25FE1C574D3B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funds allotted for brfst, but not used Fall 2021
</t>
        </r>
      </text>
    </comment>
    <comment ref="O19" authorId="1" shapeId="0" xr:uid="{8E7F45EA-99CA-488D-85E1-F4F5DE4D4C9F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BND funds allotted 4 sites, remainder for leadership support
</t>
        </r>
      </text>
    </comment>
    <comment ref="V20" authorId="1" shapeId="0" xr:uid="{60AB05FE-0C61-4909-863D-1328D714B531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conf guest meal
</t>
        </r>
      </text>
    </comment>
    <comment ref="N24" authorId="1" shapeId="0" xr:uid="{AE4DDE54-7128-4ECD-9577-CB7273CE0028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BND checking acct statement fee
</t>
        </r>
      </text>
    </comment>
    <comment ref="O24" authorId="1" shapeId="0" xr:uid="{C83B7DFD-1947-4738-98EA-BB011016CF86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#10 envelopes
statement fee
</t>
        </r>
      </text>
    </comment>
    <comment ref="T24" authorId="1" shapeId="0" xr:uid="{D0BF5369-3CC1-4C9F-9A14-6B5D9F333D9B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conf reg fee refunded K Lowe  U of Mary
</t>
        </r>
      </text>
    </comment>
    <comment ref="U24" authorId="1" shapeId="0" xr:uid="{9F891EDA-DE38-427E-B4F6-3C55DD0B2367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lodging B Dobry
</t>
        </r>
      </text>
    </comment>
    <comment ref="T25" authorId="1" shapeId="0" xr:uid="{721520C2-A52D-4976-BFBB-8BF03B79CC05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Family Crisis Center "Loads of Love"
</t>
        </r>
      </text>
    </comment>
    <comment ref="N35" authorId="1" shapeId="0" xr:uid="{A60715C7-5E39-4BB1-92DA-5BC8A85B40E8}">
      <text>
        <r>
          <rPr>
            <b/>
            <sz val="9"/>
            <color indexed="81"/>
            <rFont val="Tahoma"/>
            <charset val="1"/>
          </rPr>
          <t>Bethany Vincent:</t>
        </r>
        <r>
          <rPr>
            <sz val="9"/>
            <color indexed="81"/>
            <rFont val="Tahoma"/>
            <charset val="1"/>
          </rPr>
          <t xml:space="preserve">
S Dolan
</t>
        </r>
      </text>
    </comment>
  </commentList>
</comments>
</file>

<file path=xl/sharedStrings.xml><?xml version="1.0" encoding="utf-8"?>
<sst xmlns="http://schemas.openxmlformats.org/spreadsheetml/2006/main" count="114" uniqueCount="63">
  <si>
    <t>North Dakota Association of Student Financial Aid Administrators</t>
  </si>
  <si>
    <t>Tax Exempt #</t>
  </si>
  <si>
    <t>Available Checking Balance-General Expenses</t>
  </si>
  <si>
    <t xml:space="preserve"> </t>
  </si>
  <si>
    <t>Available Checking Balance-Leadership Dollars</t>
  </si>
  <si>
    <t>6 Month CD Account # 3246</t>
  </si>
  <si>
    <t>6 Month CD Account # 2624</t>
  </si>
  <si>
    <t>12 Month CD Account # 504782</t>
  </si>
  <si>
    <t>Interest Income - Checking</t>
  </si>
  <si>
    <t>Interest Income - CD's</t>
  </si>
  <si>
    <t>Miscellaneous</t>
  </si>
  <si>
    <t>ND Secretary of State Filing Fees</t>
  </si>
  <si>
    <t>Awards &amp; Gifts</t>
  </si>
  <si>
    <t>Postage</t>
  </si>
  <si>
    <t>Leadership Dollars Expended</t>
  </si>
  <si>
    <t>Reconciliations:</t>
  </si>
  <si>
    <t>$ Checking</t>
  </si>
  <si>
    <t>$ CDs</t>
  </si>
  <si>
    <t>$ Month ending</t>
  </si>
  <si>
    <t>INCOME</t>
  </si>
  <si>
    <t>EXPENSES</t>
  </si>
  <si>
    <t>BCF 10</t>
  </si>
  <si>
    <t>YTD Total</t>
  </si>
  <si>
    <t>Monthly</t>
  </si>
  <si>
    <t>Miscellaneous Income</t>
  </si>
  <si>
    <t xml:space="preserve">NDASFAA Board Meeting </t>
  </si>
  <si>
    <t xml:space="preserve">NASFAA Conference </t>
  </si>
  <si>
    <t xml:space="preserve">RMASFAA Spring Board Meeting </t>
  </si>
  <si>
    <t xml:space="preserve">RMASFAA Transitional Board Mtg </t>
  </si>
  <si>
    <t xml:space="preserve">RMASFAA Fall Conference </t>
  </si>
  <si>
    <t>BEGINNING BALANCE</t>
  </si>
  <si>
    <t>total</t>
  </si>
  <si>
    <t>.</t>
  </si>
  <si>
    <t>Beginning Balance Plus 2021-2022 Income</t>
  </si>
  <si>
    <t>Balance Sheet for Period of July 1 2022 to June 30 2023</t>
  </si>
  <si>
    <t>Beginning Balance as of July 1, 2022</t>
  </si>
  <si>
    <t>2022-23 Membership Fees (7/1/22-6/30/23)</t>
  </si>
  <si>
    <t>2022 Professional Development Wkshp</t>
  </si>
  <si>
    <t>2023 Spring Conference (Registrants)</t>
  </si>
  <si>
    <t>2023 Spring Conference Philanthropy</t>
  </si>
  <si>
    <t xml:space="preserve">2023 Leadership Training </t>
  </si>
  <si>
    <t>2023 Ad Package - Corporate Support</t>
  </si>
  <si>
    <t>2022 HS Counselor Workshops</t>
  </si>
  <si>
    <t>TOTAL 2022-2023 INCOME</t>
  </si>
  <si>
    <t>2023 Spring Conference</t>
  </si>
  <si>
    <t>2023 Conference Philanthropy Project</t>
  </si>
  <si>
    <t>2022 Scholarships</t>
  </si>
  <si>
    <t>Total 2022-2023 Expenses</t>
  </si>
  <si>
    <t>Ending Balance as of 6/30/23</t>
  </si>
  <si>
    <t>Total Funds Available 6/30/23</t>
  </si>
  <si>
    <t>July '22</t>
  </si>
  <si>
    <t>Aug '22</t>
  </si>
  <si>
    <t>Sept '22</t>
  </si>
  <si>
    <t>Oct '22</t>
  </si>
  <si>
    <t>Nov '22</t>
  </si>
  <si>
    <t>Dec '22</t>
  </si>
  <si>
    <t>Jan '23</t>
  </si>
  <si>
    <t>Feb '23</t>
  </si>
  <si>
    <t>March '23</t>
  </si>
  <si>
    <t>April '23</t>
  </si>
  <si>
    <t>May '23</t>
  </si>
  <si>
    <t>June '23</t>
  </si>
  <si>
    <t>2022 Prof Dev Wkshp &amp; Counselor Wkshp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</si>
</sst>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_([$$-409]* #,##0.00_);_([$$-409]* \(#,##0.00\);_([$$-409]* &quot;-&quot;??_);_(@_)"/>
  </numFmts>
  <fonts count="11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0" xfId="0" applyFont="1" applyBorder="1" applyAlignment="1">
      <alignment horizontal="center" vertical="top" wrapText="1"/>
    </xf>
    <xf numFmtId="44" fontId="3" fillId="0" borderId="0" xfId="1" applyFont="1" applyFill="1"/>
    <xf numFmtId="0" fontId="4" fillId="0" borderId="0" xfId="0" applyFont="1" applyFill="1"/>
    <xf numFmtId="44" fontId="0" fillId="0" borderId="0" xfId="0" applyNumberFormat="1"/>
    <xf numFmtId="44" fontId="3" fillId="0" borderId="5" xfId="1" applyFont="1" applyFill="1" applyBorder="1"/>
    <xf numFmtId="0" fontId="0" fillId="0" borderId="0" xfId="0" applyFill="1"/>
    <xf numFmtId="0" fontId="3" fillId="0" borderId="0" xfId="0" applyFont="1" applyFill="1"/>
    <xf numFmtId="44" fontId="4" fillId="0" borderId="5" xfId="1" applyFont="1" applyFill="1" applyBorder="1"/>
    <xf numFmtId="165" fontId="4" fillId="0" borderId="0" xfId="0" applyNumberFormat="1" applyFont="1"/>
    <xf numFmtId="44" fontId="0" fillId="0" borderId="7" xfId="0" applyNumberFormat="1" applyBorder="1"/>
    <xf numFmtId="44" fontId="0" fillId="0" borderId="5" xfId="0" applyNumberFormat="1" applyBorder="1"/>
    <xf numFmtId="39" fontId="0" fillId="0" borderId="0" xfId="1" applyNumberFormat="1" applyFont="1"/>
    <xf numFmtId="165" fontId="0" fillId="0" borderId="0" xfId="0" applyNumberFormat="1"/>
    <xf numFmtId="44" fontId="0" fillId="0" borderId="0" xfId="1" applyFont="1"/>
    <xf numFmtId="44" fontId="0" fillId="0" borderId="0" xfId="1" applyFont="1" applyFill="1"/>
    <xf numFmtId="165" fontId="3" fillId="0" borderId="0" xfId="0" applyNumberFormat="1" applyFont="1"/>
    <xf numFmtId="165" fontId="0" fillId="0" borderId="0" xfId="0" applyNumberFormat="1" applyBorder="1"/>
    <xf numFmtId="0" fontId="4" fillId="0" borderId="0" xfId="0" applyFont="1"/>
    <xf numFmtId="44" fontId="4" fillId="0" borderId="5" xfId="1" applyFont="1" applyBorder="1"/>
    <xf numFmtId="44" fontId="0" fillId="0" borderId="5" xfId="0" applyNumberFormat="1" applyFill="1" applyBorder="1"/>
    <xf numFmtId="44" fontId="1" fillId="0" borderId="0" xfId="1" applyFont="1" applyFill="1" applyBorder="1"/>
    <xf numFmtId="44" fontId="1" fillId="0" borderId="6" xfId="1" applyFont="1" applyFill="1" applyBorder="1"/>
    <xf numFmtId="165" fontId="4" fillId="0" borderId="5" xfId="0" applyNumberFormat="1" applyFont="1" applyBorder="1"/>
    <xf numFmtId="165" fontId="4" fillId="0" borderId="5" xfId="0" applyNumberFormat="1" applyFont="1" applyFill="1" applyBorder="1"/>
    <xf numFmtId="44" fontId="0" fillId="0" borderId="0" xfId="0" applyNumberFormat="1" applyBorder="1"/>
    <xf numFmtId="44" fontId="3" fillId="0" borderId="8" xfId="1" applyFont="1" applyFill="1" applyBorder="1"/>
    <xf numFmtId="44" fontId="4" fillId="0" borderId="13" xfId="1" applyFont="1" applyFill="1" applyBorder="1"/>
    <xf numFmtId="44" fontId="4" fillId="0" borderId="14" xfId="1" applyFont="1" applyBorder="1"/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4" fontId="3" fillId="0" borderId="0" xfId="1" applyFont="1"/>
    <xf numFmtId="0" fontId="8" fillId="0" borderId="5" xfId="0" applyFont="1" applyBorder="1"/>
    <xf numFmtId="0" fontId="3" fillId="0" borderId="5" xfId="0" applyFont="1" applyBorder="1" applyAlignment="1">
      <alignment horizontal="center"/>
    </xf>
    <xf numFmtId="44" fontId="5" fillId="2" borderId="10" xfId="0" applyNumberFormat="1" applyFont="1" applyFill="1" applyBorder="1"/>
    <xf numFmtId="44" fontId="5" fillId="2" borderId="12" xfId="0" applyNumberFormat="1" applyFont="1" applyFill="1" applyBorder="1"/>
    <xf numFmtId="0" fontId="5" fillId="2" borderId="0" xfId="0" applyFont="1" applyFill="1"/>
    <xf numFmtId="16" fontId="1" fillId="0" borderId="0" xfId="0" quotePrefix="1" applyNumberFormat="1" applyFont="1" applyAlignment="1">
      <alignment horizontal="center"/>
    </xf>
    <xf numFmtId="44" fontId="1" fillId="0" borderId="0" xfId="1" applyFont="1" applyFill="1"/>
    <xf numFmtId="0" fontId="0" fillId="0" borderId="0" xfId="0" applyAlignment="1">
      <alignment horizontal="left"/>
    </xf>
    <xf numFmtId="44" fontId="1" fillId="0" borderId="11" xfId="0" applyNumberFormat="1" applyFont="1" applyFill="1" applyBorder="1"/>
    <xf numFmtId="44" fontId="1" fillId="0" borderId="9" xfId="0" applyNumberFormat="1" applyFont="1" applyFill="1" applyBorder="1"/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166" fontId="0" fillId="0" borderId="0" xfId="0" applyNumberFormat="1"/>
    <xf numFmtId="17" fontId="1" fillId="0" borderId="0" xfId="0" applyNumberFormat="1" applyFont="1" applyAlignment="1">
      <alignment horizontal="center"/>
    </xf>
    <xf numFmtId="44" fontId="0" fillId="0" borderId="0" xfId="1" applyFont="1" applyFill="1" applyBorder="1"/>
    <xf numFmtId="44" fontId="0" fillId="0" borderId="0" xfId="0" applyNumberFormat="1" applyFill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5"/>
  <sheetViews>
    <sheetView tabSelected="1" zoomScale="93" zoomScaleNormal="93" workbookViewId="0">
      <pane xSplit="10" ySplit="2" topLeftCell="K18" activePane="bottomRight" state="frozen"/>
      <selection pane="topRight" activeCell="K1" sqref="K1"/>
      <selection pane="bottomLeft" activeCell="A3" sqref="A3"/>
      <selection pane="bottomRight" activeCell="H42" sqref="H42"/>
    </sheetView>
  </sheetViews>
  <sheetFormatPr defaultRowHeight="13.2" x14ac:dyDescent="0.25"/>
  <cols>
    <col min="6" max="6" width="13.88671875" customWidth="1"/>
    <col min="7" max="7" width="11.6640625" customWidth="1"/>
    <col min="8" max="8" width="13.6640625" customWidth="1"/>
    <col min="9" max="9" width="13.109375" customWidth="1"/>
    <col min="10" max="10" width="12.21875" customWidth="1"/>
    <col min="11" max="16" width="11.33203125" customWidth="1"/>
    <col min="17" max="17" width="13" customWidth="1"/>
    <col min="18" max="18" width="12.44140625" customWidth="1"/>
    <col min="19" max="22" width="11.33203125" bestFit="1" customWidth="1"/>
    <col min="23" max="23" width="12.109375" customWidth="1"/>
    <col min="24" max="24" width="10.33203125" bestFit="1" customWidth="1"/>
  </cols>
  <sheetData>
    <row r="1" spans="1:24" ht="17.399999999999999" x14ac:dyDescent="0.3">
      <c r="A1" s="54" t="s">
        <v>0</v>
      </c>
      <c r="B1" s="55"/>
      <c r="C1" s="55"/>
      <c r="D1" s="55"/>
      <c r="E1" s="55"/>
      <c r="F1" s="55"/>
      <c r="G1" s="55"/>
      <c r="H1" s="55"/>
      <c r="I1" s="56"/>
      <c r="J1" s="31" t="s">
        <v>21</v>
      </c>
      <c r="K1" s="48" t="s">
        <v>50</v>
      </c>
      <c r="L1" s="48" t="s">
        <v>51</v>
      </c>
      <c r="M1" s="48" t="s">
        <v>52</v>
      </c>
      <c r="N1" s="48" t="s">
        <v>53</v>
      </c>
      <c r="O1" s="48" t="s">
        <v>54</v>
      </c>
      <c r="P1" s="48" t="s">
        <v>55</v>
      </c>
      <c r="Q1" s="45" t="s">
        <v>56</v>
      </c>
      <c r="R1" s="45" t="s">
        <v>57</v>
      </c>
      <c r="S1" s="45" t="s">
        <v>58</v>
      </c>
      <c r="T1" s="46" t="s">
        <v>59</v>
      </c>
      <c r="U1" s="40" t="s">
        <v>60</v>
      </c>
      <c r="V1" s="40" t="s">
        <v>61</v>
      </c>
      <c r="W1" s="40" t="s">
        <v>31</v>
      </c>
    </row>
    <row r="2" spans="1:24" x14ac:dyDescent="0.25">
      <c r="A2" s="57" t="s">
        <v>34</v>
      </c>
      <c r="B2" s="57"/>
      <c r="C2" s="57"/>
      <c r="D2" s="57"/>
      <c r="E2" s="57"/>
      <c r="F2" s="57"/>
      <c r="G2" s="57"/>
      <c r="H2" s="57"/>
      <c r="I2" s="57"/>
      <c r="J2" s="2" t="s">
        <v>1</v>
      </c>
      <c r="K2" s="33">
        <v>44773</v>
      </c>
      <c r="L2" s="33">
        <v>44804</v>
      </c>
      <c r="M2" s="33">
        <v>44834</v>
      </c>
      <c r="N2" s="33">
        <v>44865</v>
      </c>
      <c r="O2" s="33">
        <v>44895</v>
      </c>
      <c r="P2" s="33">
        <v>44926</v>
      </c>
      <c r="Q2" s="32">
        <v>44957</v>
      </c>
      <c r="R2" s="32">
        <v>44985</v>
      </c>
      <c r="S2" s="32">
        <v>45016</v>
      </c>
      <c r="T2" s="32">
        <v>45046</v>
      </c>
      <c r="U2" s="32">
        <v>45077</v>
      </c>
      <c r="V2" s="32">
        <v>45107</v>
      </c>
      <c r="W2" s="32">
        <v>45107</v>
      </c>
    </row>
    <row r="3" spans="1:24" x14ac:dyDescent="0.25">
      <c r="A3" s="3"/>
      <c r="B3" s="3"/>
      <c r="C3" s="3"/>
      <c r="D3" s="3"/>
      <c r="E3" s="3"/>
      <c r="F3" s="3"/>
      <c r="G3" s="3"/>
      <c r="H3" s="3"/>
      <c r="I3" s="3"/>
      <c r="J3" s="2"/>
      <c r="K3" s="2"/>
      <c r="L3" s="2"/>
      <c r="M3" s="2"/>
      <c r="N3" s="2"/>
      <c r="O3" s="2"/>
      <c r="P3" s="2"/>
    </row>
    <row r="4" spans="1:24" x14ac:dyDescent="0.25">
      <c r="A4" s="58" t="s">
        <v>35</v>
      </c>
      <c r="B4" s="59"/>
      <c r="C4" s="59"/>
      <c r="D4" s="59"/>
      <c r="E4" s="59"/>
      <c r="F4" s="60"/>
      <c r="G4" s="36" t="s">
        <v>22</v>
      </c>
    </row>
    <row r="5" spans="1:24" x14ac:dyDescent="0.25">
      <c r="B5" s="51" t="s">
        <v>2</v>
      </c>
      <c r="C5" s="52"/>
      <c r="D5" s="52"/>
      <c r="E5" s="52"/>
      <c r="F5" s="52"/>
      <c r="G5" s="4">
        <v>36736.800000000003</v>
      </c>
      <c r="H5" s="5"/>
      <c r="J5" s="6"/>
      <c r="K5" s="6"/>
      <c r="L5" s="6"/>
      <c r="M5" s="6"/>
      <c r="N5" s="6"/>
      <c r="O5" s="6"/>
      <c r="P5" s="6"/>
      <c r="Q5" s="6" t="s">
        <v>3</v>
      </c>
      <c r="R5" s="6" t="s">
        <v>3</v>
      </c>
      <c r="S5" s="6" t="s">
        <v>3</v>
      </c>
      <c r="T5" s="6" t="s">
        <v>3</v>
      </c>
      <c r="U5" s="6" t="s">
        <v>3</v>
      </c>
      <c r="V5" s="6" t="s">
        <v>3</v>
      </c>
      <c r="W5" s="6" t="s">
        <v>3</v>
      </c>
      <c r="X5" s="6" t="s">
        <v>3</v>
      </c>
    </row>
    <row r="6" spans="1:24" x14ac:dyDescent="0.25">
      <c r="B6" s="51" t="s">
        <v>4</v>
      </c>
      <c r="C6" s="52"/>
      <c r="D6" s="52"/>
      <c r="E6" s="52"/>
      <c r="F6" s="52"/>
      <c r="G6" s="41"/>
      <c r="H6" s="7">
        <f>SUM(G5:G6)</f>
        <v>36736.800000000003</v>
      </c>
      <c r="J6" s="6"/>
      <c r="K6" s="6"/>
      <c r="L6" s="6"/>
      <c r="M6" s="6"/>
      <c r="N6" s="6"/>
      <c r="O6" s="6"/>
      <c r="P6" s="6"/>
      <c r="Q6" s="6" t="s">
        <v>3</v>
      </c>
      <c r="R6" s="6" t="s">
        <v>3</v>
      </c>
      <c r="S6" s="6" t="s">
        <v>3</v>
      </c>
      <c r="T6" s="6" t="s">
        <v>3</v>
      </c>
      <c r="U6" s="6" t="s">
        <v>3</v>
      </c>
      <c r="V6" s="6" t="s">
        <v>3</v>
      </c>
      <c r="W6" s="6" t="s">
        <v>3</v>
      </c>
      <c r="X6" s="6" t="s">
        <v>3</v>
      </c>
    </row>
    <row r="7" spans="1:24" x14ac:dyDescent="0.25">
      <c r="B7" s="51" t="s">
        <v>5</v>
      </c>
      <c r="C7" s="52"/>
      <c r="D7" s="52"/>
      <c r="E7" s="52"/>
      <c r="F7" s="52"/>
      <c r="G7" s="4">
        <v>2388.94</v>
      </c>
      <c r="H7" s="8"/>
      <c r="J7" s="6"/>
      <c r="K7" s="6"/>
      <c r="L7" s="6"/>
      <c r="M7" s="6"/>
      <c r="N7" s="6"/>
      <c r="O7" s="6"/>
      <c r="P7" s="6"/>
      <c r="Q7" s="6" t="s">
        <v>3</v>
      </c>
      <c r="R7" s="6" t="s">
        <v>3</v>
      </c>
      <c r="S7" s="6" t="s">
        <v>3</v>
      </c>
      <c r="T7" s="6" t="s">
        <v>3</v>
      </c>
      <c r="U7" s="6" t="s">
        <v>3</v>
      </c>
      <c r="V7" s="6" t="s">
        <v>3</v>
      </c>
      <c r="W7" s="6"/>
      <c r="X7" s="6" t="s">
        <v>3</v>
      </c>
    </row>
    <row r="8" spans="1:24" x14ac:dyDescent="0.25">
      <c r="B8" s="51" t="s">
        <v>6</v>
      </c>
      <c r="C8" s="52"/>
      <c r="D8" s="52"/>
      <c r="E8" s="52"/>
      <c r="F8" s="52"/>
      <c r="G8" s="4">
        <v>2390.6</v>
      </c>
      <c r="H8" s="8"/>
      <c r="J8" s="6"/>
      <c r="K8" s="6"/>
      <c r="L8" s="6"/>
      <c r="M8" s="6"/>
      <c r="N8" s="6"/>
      <c r="O8" s="6"/>
      <c r="P8" s="6"/>
      <c r="Q8" s="6" t="s">
        <v>3</v>
      </c>
      <c r="R8" s="6" t="s">
        <v>3</v>
      </c>
      <c r="S8" s="6"/>
      <c r="T8" s="6"/>
      <c r="U8" s="6" t="s">
        <v>3</v>
      </c>
      <c r="V8" s="6" t="s">
        <v>3</v>
      </c>
      <c r="W8" s="6"/>
      <c r="X8" s="6" t="s">
        <v>3</v>
      </c>
    </row>
    <row r="9" spans="1:24" ht="13.8" thickBot="1" x14ac:dyDescent="0.3">
      <c r="B9" s="51" t="s">
        <v>7</v>
      </c>
      <c r="C9" s="52"/>
      <c r="D9" s="52"/>
      <c r="E9" s="52"/>
      <c r="F9" s="52"/>
      <c r="G9" s="28">
        <v>2584.58</v>
      </c>
      <c r="H9" s="7"/>
      <c r="J9" s="6"/>
      <c r="K9" s="6"/>
      <c r="L9" s="6"/>
      <c r="M9" s="6"/>
      <c r="N9" s="6"/>
      <c r="O9" s="6"/>
      <c r="P9" s="6"/>
      <c r="Q9" s="6" t="s">
        <v>3</v>
      </c>
      <c r="R9" s="6" t="s">
        <v>3</v>
      </c>
      <c r="S9" s="6" t="s">
        <v>3</v>
      </c>
      <c r="T9" s="6" t="s">
        <v>3</v>
      </c>
      <c r="U9" s="6" t="s">
        <v>3</v>
      </c>
      <c r="V9" s="6" t="s">
        <v>3</v>
      </c>
      <c r="W9" s="6"/>
      <c r="X9" s="6" t="s">
        <v>3</v>
      </c>
    </row>
    <row r="10" spans="1:24" ht="13.8" thickBot="1" x14ac:dyDescent="0.3">
      <c r="B10" s="53" t="s">
        <v>30</v>
      </c>
      <c r="C10" s="53"/>
      <c r="D10" s="53"/>
      <c r="E10" s="53"/>
      <c r="F10" s="53"/>
      <c r="G10" s="9"/>
      <c r="H10" s="10">
        <f>SUM(H5:H9)</f>
        <v>36736.800000000003</v>
      </c>
      <c r="I10" s="11"/>
      <c r="J10" s="12">
        <f>SUM(J5:J9)</f>
        <v>0</v>
      </c>
      <c r="K10" s="13">
        <f t="shared" ref="K10:P10" si="0">SUM(K5:K9)</f>
        <v>0</v>
      </c>
      <c r="L10" s="13">
        <f t="shared" si="0"/>
        <v>0</v>
      </c>
      <c r="M10" s="13">
        <f t="shared" si="0"/>
        <v>0</v>
      </c>
      <c r="N10" s="13">
        <f t="shared" si="0"/>
        <v>0</v>
      </c>
      <c r="O10" s="13">
        <f t="shared" si="0"/>
        <v>0</v>
      </c>
      <c r="P10" s="13">
        <f t="shared" si="0"/>
        <v>0</v>
      </c>
      <c r="Q10" s="13">
        <f>SUM(Q5:Q9)</f>
        <v>0</v>
      </c>
      <c r="R10" s="13">
        <f t="shared" ref="R10:W10" si="1">SUM(R5:R9)</f>
        <v>0</v>
      </c>
      <c r="S10" s="13">
        <f t="shared" si="1"/>
        <v>0</v>
      </c>
      <c r="T10" s="13">
        <f t="shared" si="1"/>
        <v>0</v>
      </c>
      <c r="U10" s="13">
        <f t="shared" si="1"/>
        <v>0</v>
      </c>
      <c r="V10" s="13">
        <f t="shared" si="1"/>
        <v>0</v>
      </c>
      <c r="W10" s="13">
        <f t="shared" si="1"/>
        <v>0</v>
      </c>
    </row>
    <row r="11" spans="1:24" ht="14.4" customHeight="1" thickTop="1" x14ac:dyDescent="0.25">
      <c r="A11" s="35" t="s">
        <v>19</v>
      </c>
      <c r="B11" s="52" t="s">
        <v>8</v>
      </c>
      <c r="C11" s="52"/>
      <c r="D11" s="52"/>
      <c r="E11" s="52"/>
      <c r="F11" s="52"/>
      <c r="G11" s="16">
        <f t="shared" ref="G11:G20" si="2">W11</f>
        <v>42.360000000000007</v>
      </c>
      <c r="H11" s="15"/>
      <c r="I11" s="15"/>
      <c r="K11" s="16">
        <v>2.2400000000000002</v>
      </c>
      <c r="L11" s="16">
        <v>2.33</v>
      </c>
      <c r="M11" s="16">
        <v>2.14</v>
      </c>
      <c r="N11" s="34">
        <v>3.07</v>
      </c>
      <c r="O11" s="16">
        <v>7.8</v>
      </c>
      <c r="P11" s="17">
        <v>8.2200000000000006</v>
      </c>
      <c r="Q11" s="17">
        <v>8.82</v>
      </c>
      <c r="R11" s="17">
        <v>7.74</v>
      </c>
      <c r="S11" s="17"/>
      <c r="T11" s="17"/>
      <c r="U11" s="17"/>
      <c r="V11" s="17"/>
      <c r="W11" s="16">
        <f t="shared" ref="W11:W20" si="3">SUM(K11:V11)</f>
        <v>42.360000000000007</v>
      </c>
    </row>
    <row r="12" spans="1:24" x14ac:dyDescent="0.25">
      <c r="B12" s="52" t="s">
        <v>9</v>
      </c>
      <c r="C12" s="52"/>
      <c r="D12" s="52"/>
      <c r="E12" s="52"/>
      <c r="F12" s="52"/>
      <c r="G12" s="4">
        <f t="shared" si="2"/>
        <v>7.5600000000000005</v>
      </c>
      <c r="H12" s="15"/>
      <c r="I12" s="15"/>
      <c r="K12" s="16">
        <v>5.16</v>
      </c>
      <c r="L12" s="16"/>
      <c r="M12" s="16">
        <v>1.2</v>
      </c>
      <c r="N12" s="34">
        <v>1.2</v>
      </c>
      <c r="O12" s="16">
        <v>0</v>
      </c>
      <c r="P12" s="17">
        <v>0</v>
      </c>
      <c r="Q12" s="17">
        <v>0</v>
      </c>
      <c r="R12" s="17">
        <v>0</v>
      </c>
      <c r="S12" s="17"/>
      <c r="T12" s="17"/>
      <c r="U12" s="17">
        <v>0</v>
      </c>
      <c r="V12" s="17">
        <v>0</v>
      </c>
      <c r="W12" s="16">
        <f t="shared" si="3"/>
        <v>7.5600000000000005</v>
      </c>
    </row>
    <row r="13" spans="1:24" x14ac:dyDescent="0.25">
      <c r="B13" s="52" t="s">
        <v>36</v>
      </c>
      <c r="C13" s="52"/>
      <c r="D13" s="52"/>
      <c r="E13" s="52"/>
      <c r="F13" s="52"/>
      <c r="G13" s="17">
        <f t="shared" si="2"/>
        <v>3875</v>
      </c>
      <c r="H13" s="15"/>
      <c r="I13" s="15"/>
      <c r="K13" s="16"/>
      <c r="L13" s="16"/>
      <c r="M13" s="16">
        <v>2400</v>
      </c>
      <c r="N13" s="34">
        <v>675</v>
      </c>
      <c r="O13" s="16">
        <v>75</v>
      </c>
      <c r="P13" s="17"/>
      <c r="Q13" s="17">
        <v>725</v>
      </c>
      <c r="R13" s="17"/>
      <c r="S13" s="17"/>
      <c r="T13" s="17"/>
      <c r="U13" s="17"/>
      <c r="V13" s="17"/>
      <c r="W13" s="16">
        <f t="shared" si="3"/>
        <v>3875</v>
      </c>
    </row>
    <row r="14" spans="1:24" x14ac:dyDescent="0.25">
      <c r="B14" s="42" t="s">
        <v>37</v>
      </c>
      <c r="C14" s="42"/>
      <c r="D14" s="42"/>
      <c r="E14" s="42"/>
      <c r="F14" s="42"/>
      <c r="G14" s="17">
        <f>W14</f>
        <v>0</v>
      </c>
      <c r="H14" s="15"/>
      <c r="I14" s="15"/>
      <c r="K14" s="16"/>
      <c r="L14" s="16"/>
      <c r="M14" s="16"/>
      <c r="N14" s="34"/>
      <c r="O14" s="16"/>
      <c r="P14" s="17"/>
      <c r="Q14" s="17"/>
      <c r="R14" s="17"/>
      <c r="S14" s="17"/>
      <c r="T14" s="17"/>
      <c r="U14" s="17"/>
      <c r="V14" s="17"/>
      <c r="W14" s="16">
        <f t="shared" si="3"/>
        <v>0</v>
      </c>
    </row>
    <row r="15" spans="1:24" x14ac:dyDescent="0.25">
      <c r="B15" s="61" t="s">
        <v>38</v>
      </c>
      <c r="C15" s="52"/>
      <c r="D15" s="52"/>
      <c r="E15" s="52"/>
      <c r="F15" s="52"/>
      <c r="G15" s="17">
        <f t="shared" si="2"/>
        <v>4505</v>
      </c>
      <c r="H15" s="18" t="s">
        <v>3</v>
      </c>
      <c r="I15" s="15"/>
      <c r="K15" s="47"/>
      <c r="L15" s="16">
        <v>0</v>
      </c>
      <c r="M15" s="16">
        <v>0</v>
      </c>
      <c r="N15" s="16">
        <v>0</v>
      </c>
      <c r="O15" s="16">
        <v>0</v>
      </c>
      <c r="P15" s="16"/>
      <c r="Q15" s="17">
        <v>0</v>
      </c>
      <c r="R15" s="17"/>
      <c r="S15" s="17">
        <v>4505</v>
      </c>
      <c r="T15" s="17"/>
      <c r="U15" s="17"/>
      <c r="V15" s="17"/>
      <c r="W15" s="16">
        <f>SUM(K15:V15)</f>
        <v>4505</v>
      </c>
    </row>
    <row r="16" spans="1:24" x14ac:dyDescent="0.25">
      <c r="B16" s="62" t="s">
        <v>39</v>
      </c>
      <c r="C16" s="63"/>
      <c r="D16" s="63"/>
      <c r="E16" s="63"/>
      <c r="F16" s="63"/>
      <c r="G16" s="17">
        <f t="shared" si="2"/>
        <v>0</v>
      </c>
      <c r="H16" s="15"/>
      <c r="I16" s="15"/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7">
        <v>0</v>
      </c>
      <c r="R16" s="17"/>
      <c r="S16" s="17"/>
      <c r="T16" s="17"/>
      <c r="U16" s="17">
        <v>0</v>
      </c>
      <c r="V16" s="17">
        <v>0</v>
      </c>
      <c r="W16" s="16">
        <f t="shared" si="3"/>
        <v>0</v>
      </c>
    </row>
    <row r="17" spans="1:23" x14ac:dyDescent="0.25">
      <c r="B17" s="63" t="s">
        <v>40</v>
      </c>
      <c r="C17" s="63"/>
      <c r="D17" s="63"/>
      <c r="E17" s="63"/>
      <c r="F17" s="63"/>
      <c r="G17" s="17">
        <f t="shared" si="2"/>
        <v>1525.15</v>
      </c>
      <c r="H17" s="15"/>
      <c r="I17" s="15"/>
      <c r="K17" s="16">
        <v>0</v>
      </c>
      <c r="L17" s="16">
        <v>0</v>
      </c>
      <c r="M17" s="16">
        <v>0</v>
      </c>
      <c r="N17" s="34">
        <v>0</v>
      </c>
      <c r="O17" s="16">
        <v>0</v>
      </c>
      <c r="P17" s="17"/>
      <c r="R17" s="17">
        <v>0</v>
      </c>
      <c r="S17" s="17">
        <v>1525.15</v>
      </c>
      <c r="U17" s="17"/>
      <c r="V17" s="17">
        <v>0</v>
      </c>
      <c r="W17" s="16">
        <f t="shared" si="3"/>
        <v>1525.15</v>
      </c>
    </row>
    <row r="18" spans="1:23" ht="13.95" customHeight="1" x14ac:dyDescent="0.25">
      <c r="B18" s="63" t="s">
        <v>41</v>
      </c>
      <c r="C18" s="63"/>
      <c r="D18" s="63"/>
      <c r="E18" s="63"/>
      <c r="F18" s="63"/>
      <c r="G18" s="17">
        <f t="shared" si="2"/>
        <v>925</v>
      </c>
      <c r="H18" s="15"/>
      <c r="I18" s="15"/>
      <c r="K18" s="16">
        <v>0</v>
      </c>
      <c r="L18" s="16">
        <v>0</v>
      </c>
      <c r="M18" s="16">
        <v>0</v>
      </c>
      <c r="N18" s="16"/>
      <c r="O18" s="16">
        <v>0</v>
      </c>
      <c r="P18" s="16"/>
      <c r="Q18" s="17"/>
      <c r="R18" s="17"/>
      <c r="S18" s="17">
        <v>925</v>
      </c>
      <c r="T18" s="17"/>
      <c r="U18" s="17"/>
      <c r="V18" s="17"/>
      <c r="W18" s="16">
        <f t="shared" si="3"/>
        <v>925</v>
      </c>
    </row>
    <row r="19" spans="1:23" x14ac:dyDescent="0.25">
      <c r="B19" s="62" t="s">
        <v>42</v>
      </c>
      <c r="C19" s="63"/>
      <c r="D19" s="63"/>
      <c r="E19" s="63"/>
      <c r="F19" s="63"/>
      <c r="G19" s="4">
        <f t="shared" si="2"/>
        <v>2458.64</v>
      </c>
      <c r="H19" s="19"/>
      <c r="I19" s="15"/>
      <c r="K19" s="16">
        <v>0</v>
      </c>
      <c r="L19" s="16"/>
      <c r="M19" s="16"/>
      <c r="N19" s="34">
        <v>1483.79</v>
      </c>
      <c r="O19" s="16">
        <v>974.85</v>
      </c>
      <c r="P19" s="16"/>
      <c r="Q19" s="17"/>
      <c r="R19" s="17"/>
      <c r="S19" s="17">
        <v>0</v>
      </c>
      <c r="T19" s="17">
        <v>0</v>
      </c>
      <c r="U19" s="17">
        <v>0</v>
      </c>
      <c r="V19" s="17">
        <v>0</v>
      </c>
      <c r="W19" s="16">
        <f t="shared" si="3"/>
        <v>2458.64</v>
      </c>
    </row>
    <row r="20" spans="1:23" x14ac:dyDescent="0.25">
      <c r="B20" s="63" t="s">
        <v>24</v>
      </c>
      <c r="C20" s="63"/>
      <c r="D20" s="63"/>
      <c r="E20" s="63"/>
      <c r="F20" s="63"/>
      <c r="G20" s="17">
        <f t="shared" si="2"/>
        <v>0</v>
      </c>
      <c r="H20" s="19"/>
      <c r="I20" s="15"/>
      <c r="K20" s="16">
        <v>0</v>
      </c>
      <c r="L20" s="16"/>
      <c r="M20" s="16">
        <v>0</v>
      </c>
      <c r="N20" s="34"/>
      <c r="O20" s="16"/>
      <c r="P20" s="16"/>
      <c r="Q20" s="17">
        <v>0</v>
      </c>
      <c r="R20" s="17">
        <v>0</v>
      </c>
      <c r="S20" s="17"/>
      <c r="T20" s="17"/>
      <c r="U20" s="17"/>
      <c r="V20" s="17"/>
      <c r="W20" s="16">
        <f t="shared" si="3"/>
        <v>0</v>
      </c>
    </row>
    <row r="21" spans="1:23" x14ac:dyDescent="0.25">
      <c r="A21" s="20"/>
      <c r="B21" s="53" t="s">
        <v>43</v>
      </c>
      <c r="C21" s="53"/>
      <c r="D21" s="53"/>
      <c r="E21" s="53"/>
      <c r="F21" s="53"/>
      <c r="H21" s="21">
        <f>SUM(G11:G20)</f>
        <v>13338.71</v>
      </c>
      <c r="I21" s="15"/>
      <c r="K21" s="13">
        <f>SUM(K11:K20)</f>
        <v>7.4</v>
      </c>
      <c r="L21" s="13">
        <f>SUM(L11:L20)</f>
        <v>2.33</v>
      </c>
      <c r="M21" s="13">
        <f t="shared" ref="M21:Q21" si="4">SUM(M11:M20)</f>
        <v>2403.34</v>
      </c>
      <c r="N21" s="13">
        <f>SUM(N11:N20)</f>
        <v>2163.06</v>
      </c>
      <c r="O21" s="13">
        <f t="shared" si="4"/>
        <v>1057.6500000000001</v>
      </c>
      <c r="P21" s="13">
        <f t="shared" si="4"/>
        <v>8.2200000000000006</v>
      </c>
      <c r="Q21" s="13">
        <f t="shared" si="4"/>
        <v>733.82</v>
      </c>
      <c r="R21" s="13">
        <f>SUM(R11:R20)</f>
        <v>7.74</v>
      </c>
      <c r="S21" s="13">
        <f>SUM(S11:S20)</f>
        <v>6955.15</v>
      </c>
      <c r="T21" s="22">
        <f>SUM(T11:T20)</f>
        <v>0</v>
      </c>
      <c r="U21" s="13">
        <f>SUM(U11:U20)</f>
        <v>0</v>
      </c>
      <c r="V21" s="13">
        <f t="shared" ref="V21:W21" si="5">SUM(V11:V20)</f>
        <v>0</v>
      </c>
      <c r="W21" s="13">
        <f t="shared" si="5"/>
        <v>13338.71</v>
      </c>
    </row>
    <row r="22" spans="1:23" ht="13.5" customHeight="1" x14ac:dyDescent="0.25">
      <c r="A22" s="20"/>
      <c r="B22" s="66" t="s">
        <v>33</v>
      </c>
      <c r="C22" s="67"/>
      <c r="D22" s="67"/>
      <c r="E22" s="67"/>
      <c r="F22" s="68"/>
      <c r="G22" s="14"/>
      <c r="H22" s="15"/>
      <c r="I22" s="21">
        <f>SUM(H10+H21)</f>
        <v>50075.51</v>
      </c>
      <c r="K22" s="13"/>
      <c r="L22" s="13"/>
      <c r="M22" s="13"/>
      <c r="N22" s="13"/>
      <c r="O22" s="13"/>
      <c r="P22" s="13"/>
      <c r="Q22" s="13">
        <f t="shared" ref="Q22:W22" si="6">Q10+Q21</f>
        <v>733.82</v>
      </c>
      <c r="R22" s="13">
        <f>SUM(R21)</f>
        <v>7.74</v>
      </c>
      <c r="S22" s="13">
        <f t="shared" si="6"/>
        <v>6955.15</v>
      </c>
      <c r="T22" s="13">
        <f>SUM(T21)</f>
        <v>0</v>
      </c>
      <c r="U22" s="13">
        <f t="shared" si="6"/>
        <v>0</v>
      </c>
      <c r="V22" s="13">
        <f t="shared" si="6"/>
        <v>0</v>
      </c>
      <c r="W22" s="13">
        <f t="shared" si="6"/>
        <v>13338.71</v>
      </c>
    </row>
    <row r="23" spans="1:23" x14ac:dyDescent="0.25">
      <c r="A23" s="35" t="s">
        <v>20</v>
      </c>
      <c r="B23" s="69" t="s">
        <v>44</v>
      </c>
      <c r="C23" s="70"/>
      <c r="D23" s="70"/>
      <c r="E23" s="70"/>
      <c r="F23" s="70"/>
      <c r="G23" s="23">
        <f t="shared" ref="G23:G29" si="7">W23</f>
        <v>0</v>
      </c>
      <c r="H23" s="15"/>
      <c r="I23" s="15"/>
      <c r="K23" s="16">
        <v>0</v>
      </c>
      <c r="L23" s="16">
        <v>0</v>
      </c>
      <c r="M23" s="16"/>
      <c r="N23" s="16">
        <v>0</v>
      </c>
      <c r="O23" s="16">
        <v>0</v>
      </c>
      <c r="P23" s="16">
        <v>0</v>
      </c>
      <c r="Q23" s="6">
        <v>0</v>
      </c>
      <c r="R23" s="6">
        <v>0</v>
      </c>
      <c r="S23" s="6"/>
      <c r="T23" s="50"/>
      <c r="U23" s="6"/>
      <c r="V23" s="6"/>
      <c r="W23" s="16">
        <f>SUM(K23:V23)</f>
        <v>0</v>
      </c>
    </row>
    <row r="24" spans="1:23" x14ac:dyDescent="0.25">
      <c r="A24" s="2"/>
      <c r="B24" s="70" t="s">
        <v>10</v>
      </c>
      <c r="C24" s="70"/>
      <c r="D24" s="70"/>
      <c r="E24" s="70"/>
      <c r="F24" s="70"/>
      <c r="G24" s="23">
        <f t="shared" si="7"/>
        <v>13.04</v>
      </c>
      <c r="H24" s="15"/>
      <c r="I24" s="15"/>
      <c r="K24" s="16"/>
      <c r="L24" s="16"/>
      <c r="N24" s="16">
        <v>2</v>
      </c>
      <c r="O24" s="49">
        <v>5.04</v>
      </c>
      <c r="P24" s="16">
        <v>2</v>
      </c>
      <c r="Q24" s="6">
        <v>2</v>
      </c>
      <c r="R24" s="6">
        <v>2</v>
      </c>
      <c r="S24" s="6"/>
      <c r="T24" s="6"/>
      <c r="U24" s="6"/>
      <c r="V24" s="6"/>
      <c r="W24" s="16">
        <f t="shared" ref="W24:W36" si="8">SUM(K24:V24)</f>
        <v>13.04</v>
      </c>
    </row>
    <row r="25" spans="1:23" x14ac:dyDescent="0.25">
      <c r="A25" s="2"/>
      <c r="B25" s="69" t="s">
        <v>45</v>
      </c>
      <c r="C25" s="70"/>
      <c r="D25" s="70"/>
      <c r="E25" s="70"/>
      <c r="F25" s="70"/>
      <c r="G25" s="23">
        <f t="shared" si="7"/>
        <v>0</v>
      </c>
      <c r="H25" s="15"/>
      <c r="I25" s="15"/>
      <c r="K25" s="16">
        <v>0</v>
      </c>
      <c r="L25" s="16">
        <v>0</v>
      </c>
      <c r="M25" s="16">
        <v>0</v>
      </c>
      <c r="N25" s="16">
        <v>0</v>
      </c>
      <c r="O25" s="16"/>
      <c r="P25" s="16">
        <v>0</v>
      </c>
      <c r="Q25" s="6" t="s">
        <v>32</v>
      </c>
      <c r="R25" s="6" t="s">
        <v>32</v>
      </c>
      <c r="S25" s="6">
        <v>0</v>
      </c>
      <c r="T25" s="6"/>
      <c r="U25" s="6">
        <v>0</v>
      </c>
      <c r="V25" s="6">
        <v>0</v>
      </c>
      <c r="W25" s="16">
        <f t="shared" si="8"/>
        <v>0</v>
      </c>
    </row>
    <row r="26" spans="1:23" x14ac:dyDescent="0.25">
      <c r="A26" s="2"/>
      <c r="B26" s="63" t="s">
        <v>11</v>
      </c>
      <c r="C26" s="63"/>
      <c r="D26" s="63"/>
      <c r="E26" s="63"/>
      <c r="F26" s="63"/>
      <c r="G26" s="23">
        <f t="shared" si="7"/>
        <v>20</v>
      </c>
      <c r="H26" s="15"/>
      <c r="I26" s="15"/>
      <c r="K26" s="16"/>
      <c r="L26" s="16"/>
      <c r="M26" s="16">
        <v>10</v>
      </c>
      <c r="N26" s="16"/>
      <c r="O26" s="16">
        <v>0</v>
      </c>
      <c r="P26" s="16">
        <v>0</v>
      </c>
      <c r="Q26" s="6">
        <v>10</v>
      </c>
      <c r="R26" s="6"/>
      <c r="S26" s="6">
        <v>0</v>
      </c>
      <c r="T26" s="6"/>
      <c r="U26" s="6">
        <v>0</v>
      </c>
      <c r="V26" s="6">
        <v>0</v>
      </c>
      <c r="W26" s="16">
        <f t="shared" si="8"/>
        <v>20</v>
      </c>
    </row>
    <row r="27" spans="1:23" x14ac:dyDescent="0.25">
      <c r="A27" s="2"/>
      <c r="B27" s="71" t="s">
        <v>12</v>
      </c>
      <c r="C27" s="71"/>
      <c r="D27" s="71"/>
      <c r="E27" s="71"/>
      <c r="F27" s="71"/>
      <c r="G27" s="23">
        <f t="shared" si="7"/>
        <v>0</v>
      </c>
      <c r="H27" s="15"/>
      <c r="I27" s="15"/>
      <c r="K27" s="16">
        <v>0</v>
      </c>
      <c r="L27" s="16">
        <v>0</v>
      </c>
      <c r="M27" s="16">
        <v>0</v>
      </c>
      <c r="N27" s="34"/>
      <c r="O27" s="16">
        <v>0</v>
      </c>
      <c r="P27" s="16">
        <v>0</v>
      </c>
      <c r="Q27" s="6">
        <v>0</v>
      </c>
      <c r="R27" s="6">
        <v>0</v>
      </c>
      <c r="S27" s="6"/>
      <c r="T27" s="6"/>
      <c r="U27" s="6"/>
      <c r="V27" s="6"/>
      <c r="W27" s="16">
        <f t="shared" si="8"/>
        <v>0</v>
      </c>
    </row>
    <row r="28" spans="1:23" x14ac:dyDescent="0.25">
      <c r="A28" s="2"/>
      <c r="B28" s="63" t="s">
        <v>13</v>
      </c>
      <c r="C28" s="63"/>
      <c r="D28" s="63"/>
      <c r="E28" s="63"/>
      <c r="F28" s="63"/>
      <c r="G28" s="23">
        <f t="shared" si="7"/>
        <v>12</v>
      </c>
      <c r="H28" s="15"/>
      <c r="I28" s="15"/>
      <c r="K28" s="16">
        <v>0</v>
      </c>
      <c r="L28" s="16"/>
      <c r="M28" s="16">
        <v>0</v>
      </c>
      <c r="N28" s="16"/>
      <c r="O28" s="16">
        <v>12</v>
      </c>
      <c r="P28" s="16"/>
      <c r="Q28" s="6">
        <v>0</v>
      </c>
      <c r="R28" s="6">
        <v>0</v>
      </c>
      <c r="S28" s="6"/>
      <c r="T28" s="6"/>
      <c r="U28" s="6"/>
      <c r="V28" s="6"/>
      <c r="W28" s="16">
        <f t="shared" si="8"/>
        <v>12</v>
      </c>
    </row>
    <row r="29" spans="1:23" x14ac:dyDescent="0.25">
      <c r="A29" s="2"/>
      <c r="B29" s="64" t="s">
        <v>46</v>
      </c>
      <c r="C29" s="65"/>
      <c r="D29" s="65"/>
      <c r="E29" s="65"/>
      <c r="F29" s="65"/>
      <c r="G29" s="23">
        <f t="shared" si="7"/>
        <v>1500</v>
      </c>
      <c r="H29" s="15"/>
      <c r="I29" s="15"/>
      <c r="K29" s="16"/>
      <c r="L29" s="16"/>
      <c r="M29" s="16">
        <v>1500</v>
      </c>
      <c r="N29" s="16">
        <v>0</v>
      </c>
      <c r="O29" s="16">
        <v>0</v>
      </c>
      <c r="P29" s="16"/>
      <c r="Q29" s="6"/>
      <c r="R29" s="6">
        <v>0</v>
      </c>
      <c r="S29" s="6">
        <v>0</v>
      </c>
      <c r="T29" s="6">
        <v>0</v>
      </c>
      <c r="U29" s="6">
        <v>0</v>
      </c>
      <c r="V29" s="6">
        <v>0</v>
      </c>
      <c r="W29" s="16">
        <f t="shared" si="8"/>
        <v>1500</v>
      </c>
    </row>
    <row r="30" spans="1:23" x14ac:dyDescent="0.25">
      <c r="A30" s="2"/>
      <c r="B30" s="62" t="s">
        <v>25</v>
      </c>
      <c r="C30" s="63"/>
      <c r="D30" s="63"/>
      <c r="E30" s="63"/>
      <c r="F30" s="63"/>
      <c r="G30" s="23">
        <f t="shared" ref="G30:G34" si="9">W30</f>
        <v>0</v>
      </c>
      <c r="H30" s="15"/>
      <c r="I30" s="15"/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/>
      <c r="Q30" s="6">
        <v>0</v>
      </c>
      <c r="R30" s="6"/>
      <c r="S30" s="6">
        <v>0</v>
      </c>
      <c r="T30" s="6"/>
      <c r="U30" s="6">
        <v>0</v>
      </c>
      <c r="V30" s="6"/>
      <c r="W30" s="16">
        <f t="shared" si="8"/>
        <v>0</v>
      </c>
    </row>
    <row r="31" spans="1:23" x14ac:dyDescent="0.25">
      <c r="A31" s="2"/>
      <c r="B31" s="69" t="s">
        <v>62</v>
      </c>
      <c r="C31" s="70"/>
      <c r="D31" s="70"/>
      <c r="E31" s="70"/>
      <c r="F31" s="70"/>
      <c r="G31" s="23">
        <f>W31</f>
        <v>974.85000000000014</v>
      </c>
      <c r="H31" s="15"/>
      <c r="I31" s="18" t="s">
        <v>3</v>
      </c>
      <c r="K31" s="16">
        <v>0</v>
      </c>
      <c r="L31" s="16">
        <v>0</v>
      </c>
      <c r="M31" s="16">
        <v>0</v>
      </c>
      <c r="N31" s="16">
        <v>0</v>
      </c>
      <c r="O31" s="16">
        <v>284.41000000000003</v>
      </c>
      <c r="P31" s="16"/>
      <c r="Q31" s="6">
        <v>350</v>
      </c>
      <c r="R31" s="6">
        <v>0</v>
      </c>
      <c r="S31" s="6">
        <v>340.44</v>
      </c>
      <c r="T31" s="6">
        <v>0</v>
      </c>
      <c r="U31" s="6">
        <v>0</v>
      </c>
      <c r="V31" s="6">
        <v>0</v>
      </c>
      <c r="W31" s="16">
        <f t="shared" si="8"/>
        <v>974.85000000000014</v>
      </c>
    </row>
    <row r="32" spans="1:23" x14ac:dyDescent="0.25">
      <c r="A32" s="2"/>
      <c r="B32" s="69" t="s">
        <v>26</v>
      </c>
      <c r="C32" s="70"/>
      <c r="D32" s="70"/>
      <c r="E32" s="70"/>
      <c r="F32" s="70"/>
      <c r="G32" s="23">
        <f>W32</f>
        <v>0</v>
      </c>
      <c r="H32" s="15"/>
      <c r="I32" s="18" t="s">
        <v>3</v>
      </c>
      <c r="K32" s="16"/>
      <c r="L32" s="16"/>
      <c r="M32" s="16">
        <v>0</v>
      </c>
      <c r="N32" s="16">
        <v>0</v>
      </c>
      <c r="O32" s="16">
        <v>0</v>
      </c>
      <c r="P32" s="16"/>
      <c r="Q32" s="6">
        <v>0</v>
      </c>
      <c r="R32" s="6">
        <v>0</v>
      </c>
      <c r="S32" s="6"/>
      <c r="T32" s="6"/>
      <c r="U32" s="6"/>
      <c r="V32" s="6"/>
      <c r="W32" s="16">
        <f t="shared" si="8"/>
        <v>0</v>
      </c>
    </row>
    <row r="33" spans="1:23" x14ac:dyDescent="0.25">
      <c r="A33" s="2"/>
      <c r="B33" s="69" t="s">
        <v>27</v>
      </c>
      <c r="C33" s="70"/>
      <c r="D33" s="70"/>
      <c r="E33" s="70"/>
      <c r="F33" s="70"/>
      <c r="G33" s="23">
        <f t="shared" si="9"/>
        <v>0</v>
      </c>
      <c r="H33" s="15"/>
      <c r="I33" s="18" t="s">
        <v>3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16">
        <f t="shared" si="8"/>
        <v>0</v>
      </c>
    </row>
    <row r="34" spans="1:23" x14ac:dyDescent="0.25">
      <c r="A34" s="2"/>
      <c r="B34" s="69" t="s">
        <v>28</v>
      </c>
      <c r="C34" s="70"/>
      <c r="D34" s="70"/>
      <c r="E34" s="70"/>
      <c r="F34" s="70"/>
      <c r="G34" s="23">
        <f t="shared" si="9"/>
        <v>0</v>
      </c>
      <c r="H34" s="15"/>
      <c r="I34" s="18" t="s">
        <v>3</v>
      </c>
      <c r="K34" s="16">
        <v>0</v>
      </c>
      <c r="L34" s="16">
        <v>0</v>
      </c>
      <c r="M34" s="16">
        <v>0</v>
      </c>
      <c r="N34" s="16">
        <v>0</v>
      </c>
      <c r="O34" s="16"/>
      <c r="P34" s="16"/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16">
        <f t="shared" si="8"/>
        <v>0</v>
      </c>
    </row>
    <row r="35" spans="1:23" x14ac:dyDescent="0.25">
      <c r="A35" s="2"/>
      <c r="B35" s="69" t="s">
        <v>29</v>
      </c>
      <c r="C35" s="70"/>
      <c r="D35" s="70"/>
      <c r="E35" s="70"/>
      <c r="F35" s="70"/>
      <c r="G35" s="23">
        <f>W35</f>
        <v>2090.88</v>
      </c>
      <c r="H35" s="15"/>
      <c r="I35" s="18" t="s">
        <v>3</v>
      </c>
      <c r="K35" s="16"/>
      <c r="L35" s="16"/>
      <c r="M35" s="16">
        <v>0</v>
      </c>
      <c r="N35" s="16">
        <v>2090.88</v>
      </c>
      <c r="O35" s="16"/>
      <c r="P35" s="1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16">
        <f>SUM(K35:V35)</f>
        <v>2090.88</v>
      </c>
    </row>
    <row r="36" spans="1:23" x14ac:dyDescent="0.25">
      <c r="A36" s="2"/>
      <c r="B36" s="69" t="s">
        <v>14</v>
      </c>
      <c r="C36" s="70"/>
      <c r="D36" s="70"/>
      <c r="E36" s="70"/>
      <c r="F36" s="70"/>
      <c r="G36" s="24">
        <f>W36</f>
        <v>0</v>
      </c>
      <c r="H36" s="15"/>
      <c r="I36" s="18" t="s">
        <v>3</v>
      </c>
      <c r="K36" s="16">
        <v>0</v>
      </c>
      <c r="L36" s="16"/>
      <c r="M36" s="16">
        <v>0</v>
      </c>
      <c r="N36" s="16">
        <v>0</v>
      </c>
      <c r="O36" s="16"/>
      <c r="P36" s="16"/>
      <c r="Q36" s="6"/>
      <c r="R36" s="6"/>
      <c r="S36" s="6"/>
      <c r="T36" s="6"/>
      <c r="U36" s="6"/>
      <c r="V36" s="6"/>
      <c r="W36" s="16">
        <f t="shared" si="8"/>
        <v>0</v>
      </c>
    </row>
    <row r="37" spans="1:23" x14ac:dyDescent="0.25">
      <c r="A37" s="2"/>
      <c r="B37" s="72" t="s">
        <v>47</v>
      </c>
      <c r="C37" s="72"/>
      <c r="D37" s="72"/>
      <c r="E37" s="72"/>
      <c r="F37" s="72"/>
      <c r="H37" s="25">
        <f>SUM(G23:G36)</f>
        <v>4610.7700000000004</v>
      </c>
      <c r="I37" s="15"/>
      <c r="K37" s="13">
        <f t="shared" ref="K37:S37" si="10">SUM(K23:K36)</f>
        <v>0</v>
      </c>
      <c r="L37" s="13">
        <f t="shared" si="10"/>
        <v>0</v>
      </c>
      <c r="M37" s="13">
        <f>SUM(M23:M36)</f>
        <v>1510</v>
      </c>
      <c r="N37" s="13">
        <f>SUM(N23:N36)</f>
        <v>2092.88</v>
      </c>
      <c r="O37" s="13">
        <f t="shared" si="10"/>
        <v>301.45000000000005</v>
      </c>
      <c r="P37" s="13">
        <f t="shared" si="10"/>
        <v>2</v>
      </c>
      <c r="Q37" s="13">
        <f t="shared" si="10"/>
        <v>362</v>
      </c>
      <c r="R37" s="13">
        <v>0</v>
      </c>
      <c r="S37" s="13">
        <f t="shared" si="10"/>
        <v>340.44</v>
      </c>
      <c r="T37" s="13">
        <f>SUM(T24:T36)</f>
        <v>0</v>
      </c>
      <c r="U37" s="13">
        <f>SUM(U23:U36)</f>
        <v>0</v>
      </c>
      <c r="V37" s="13">
        <f>SUM(V23:V36)</f>
        <v>0</v>
      </c>
      <c r="W37" s="13">
        <f>SUM(W23:W36)</f>
        <v>4610.7700000000004</v>
      </c>
    </row>
    <row r="38" spans="1:23" x14ac:dyDescent="0.25">
      <c r="A38" s="66" t="s">
        <v>48</v>
      </c>
      <c r="B38" s="67"/>
      <c r="C38" s="67"/>
      <c r="D38" s="67"/>
      <c r="E38" s="67"/>
      <c r="F38" s="68"/>
      <c r="H38" s="11"/>
      <c r="I38" s="26">
        <f>+I22 - H37</f>
        <v>45464.740000000005</v>
      </c>
      <c r="K38" s="13"/>
      <c r="L38" s="13"/>
      <c r="M38" s="13"/>
      <c r="N38" s="13"/>
      <c r="O38" s="13"/>
      <c r="P38" s="13"/>
      <c r="Q38" s="13">
        <f>Q22-Q37</f>
        <v>371.82000000000005</v>
      </c>
      <c r="R38" s="13"/>
      <c r="S38" s="13">
        <f>S22-S37</f>
        <v>6614.71</v>
      </c>
      <c r="T38" s="13">
        <f>+T22-T37</f>
        <v>0</v>
      </c>
      <c r="U38" s="13">
        <f>+U22-U37</f>
        <v>0</v>
      </c>
      <c r="V38" s="13">
        <f>V22-V37</f>
        <v>0</v>
      </c>
      <c r="W38" s="13">
        <f>W22-W37</f>
        <v>8727.9399999999987</v>
      </c>
    </row>
    <row r="39" spans="1:23" ht="13.8" thickBot="1" x14ac:dyDescent="0.3">
      <c r="B39" s="51" t="s">
        <v>2</v>
      </c>
      <c r="C39" s="52"/>
      <c r="D39" s="52"/>
      <c r="E39" s="52"/>
      <c r="F39" s="52"/>
      <c r="H39" s="4">
        <f>H6+H21-H37-H40-G12</f>
        <v>43932.030000000006</v>
      </c>
      <c r="I39" s="1"/>
      <c r="J39" s="4" t="s">
        <v>3</v>
      </c>
      <c r="K39" s="4"/>
      <c r="L39" s="4"/>
      <c r="M39" s="4"/>
      <c r="N39" s="4"/>
      <c r="O39" s="4"/>
      <c r="P39" s="4"/>
      <c r="Q39" s="6" t="s">
        <v>3</v>
      </c>
      <c r="R39" s="6">
        <f>SUM(R23:R37)</f>
        <v>2</v>
      </c>
    </row>
    <row r="40" spans="1:23" ht="13.8" thickBot="1" x14ac:dyDescent="0.3">
      <c r="B40" s="51" t="s">
        <v>4</v>
      </c>
      <c r="C40" s="52"/>
      <c r="D40" s="52"/>
      <c r="E40" s="52"/>
      <c r="F40" s="52"/>
      <c r="H40" s="28">
        <f>G6+G17-G36</f>
        <v>1525.15</v>
      </c>
      <c r="I40" s="44">
        <f>SUM(H39:H40)</f>
        <v>45457.180000000008</v>
      </c>
      <c r="J40" s="37" t="s">
        <v>23</v>
      </c>
      <c r="K40" s="4"/>
      <c r="L40" s="4"/>
      <c r="M40" s="4"/>
      <c r="N40" s="4"/>
      <c r="O40" s="4"/>
      <c r="P40" s="4"/>
      <c r="Q40" s="16" t="s">
        <v>3</v>
      </c>
    </row>
    <row r="41" spans="1:23" x14ac:dyDescent="0.25">
      <c r="B41" s="51" t="s">
        <v>5</v>
      </c>
      <c r="C41" s="52"/>
      <c r="D41" s="52"/>
      <c r="E41" s="52"/>
      <c r="F41" s="52"/>
      <c r="H41" s="4">
        <v>2390.14</v>
      </c>
      <c r="I41" s="9"/>
      <c r="J41" s="38" t="s">
        <v>15</v>
      </c>
      <c r="K41" s="6"/>
      <c r="L41" s="6"/>
      <c r="M41" s="6"/>
      <c r="N41" s="6"/>
      <c r="O41" s="6"/>
      <c r="P41" s="6"/>
      <c r="Q41" s="16" t="s">
        <v>3</v>
      </c>
    </row>
    <row r="42" spans="1:23" ht="13.8" thickBot="1" x14ac:dyDescent="0.3">
      <c r="B42" s="51" t="s">
        <v>6</v>
      </c>
      <c r="C42" s="52"/>
      <c r="D42" s="52"/>
      <c r="E42" s="52"/>
      <c r="F42" s="52"/>
      <c r="H42" s="4">
        <v>2391.6</v>
      </c>
      <c r="I42" s="9"/>
      <c r="J42" s="39" t="s">
        <v>16</v>
      </c>
      <c r="K42" s="27"/>
      <c r="L42" s="27"/>
      <c r="M42" s="27"/>
      <c r="N42" s="27"/>
      <c r="O42" s="27"/>
      <c r="P42" s="27"/>
      <c r="Q42" s="27"/>
      <c r="R42" s="27"/>
      <c r="S42" s="27"/>
      <c r="T42" s="27">
        <v>0</v>
      </c>
      <c r="U42" s="27">
        <v>0</v>
      </c>
      <c r="V42" s="27">
        <v>0</v>
      </c>
      <c r="W42" s="27">
        <v>0</v>
      </c>
    </row>
    <row r="43" spans="1:23" ht="13.8" thickBot="1" x14ac:dyDescent="0.3">
      <c r="B43" s="51" t="s">
        <v>7</v>
      </c>
      <c r="C43" s="52"/>
      <c r="D43" s="52"/>
      <c r="E43" s="52"/>
      <c r="F43" s="52"/>
      <c r="G43" s="20"/>
      <c r="H43" s="28">
        <v>2584.58</v>
      </c>
      <c r="I43" s="43">
        <f>SUM(H41:H43)</f>
        <v>7366.32</v>
      </c>
      <c r="J43" s="39" t="s">
        <v>17</v>
      </c>
      <c r="K43" s="27"/>
      <c r="L43" s="27"/>
      <c r="M43" s="27"/>
      <c r="N43" s="27"/>
      <c r="O43" s="27"/>
      <c r="P43" s="27"/>
      <c r="Q43" s="27"/>
      <c r="R43" s="27"/>
      <c r="S43" s="27"/>
      <c r="T43" s="27">
        <v>0</v>
      </c>
      <c r="U43" s="27">
        <v>0</v>
      </c>
      <c r="V43" s="27">
        <v>0</v>
      </c>
      <c r="W43" s="27">
        <v>0</v>
      </c>
    </row>
    <row r="44" spans="1:23" ht="13.8" thickBot="1" x14ac:dyDescent="0.3">
      <c r="B44" s="66" t="s">
        <v>49</v>
      </c>
      <c r="C44" s="67"/>
      <c r="D44" s="67"/>
      <c r="E44" s="67"/>
      <c r="F44" s="68"/>
      <c r="G44" s="20"/>
      <c r="H44" s="29">
        <f>SUM(H39:H43)</f>
        <v>52823.500000000007</v>
      </c>
      <c r="I44" s="30">
        <f>SUM(I39:I43)</f>
        <v>52823.500000000007</v>
      </c>
      <c r="J44" s="39" t="s">
        <v>18</v>
      </c>
      <c r="K44" s="13">
        <f>SUM(K42:K43)</f>
        <v>0</v>
      </c>
      <c r="L44" s="13">
        <f t="shared" ref="L44:W44" si="11">SUM(L42:L43)</f>
        <v>0</v>
      </c>
      <c r="M44" s="13">
        <f t="shared" si="11"/>
        <v>0</v>
      </c>
      <c r="N44" s="13">
        <f t="shared" si="11"/>
        <v>0</v>
      </c>
      <c r="O44" s="13">
        <f t="shared" si="11"/>
        <v>0</v>
      </c>
      <c r="P44" s="13">
        <f t="shared" si="11"/>
        <v>0</v>
      </c>
      <c r="Q44" s="13">
        <f t="shared" si="11"/>
        <v>0</v>
      </c>
      <c r="R44" s="13">
        <f t="shared" si="11"/>
        <v>0</v>
      </c>
      <c r="S44" s="13">
        <f t="shared" si="11"/>
        <v>0</v>
      </c>
      <c r="T44" s="13">
        <f t="shared" si="11"/>
        <v>0</v>
      </c>
      <c r="U44" s="13">
        <f t="shared" si="11"/>
        <v>0</v>
      </c>
      <c r="V44" s="13">
        <f t="shared" si="11"/>
        <v>0</v>
      </c>
      <c r="W44" s="13">
        <f t="shared" si="11"/>
        <v>0</v>
      </c>
    </row>
    <row r="45" spans="1:23" ht="13.8" thickTop="1" x14ac:dyDescent="0.25"/>
  </sheetData>
  <mergeCells count="42">
    <mergeCell ref="B44:F44"/>
    <mergeCell ref="B39:F39"/>
    <mergeCell ref="B40:F40"/>
    <mergeCell ref="B41:F41"/>
    <mergeCell ref="B42:F42"/>
    <mergeCell ref="B43:F43"/>
    <mergeCell ref="A38:F38"/>
    <mergeCell ref="B30:F30"/>
    <mergeCell ref="B31:F31"/>
    <mergeCell ref="B32:F32"/>
    <mergeCell ref="B33:F33"/>
    <mergeCell ref="B34:F34"/>
    <mergeCell ref="B35:F35"/>
    <mergeCell ref="B36:F36"/>
    <mergeCell ref="B37:F37"/>
    <mergeCell ref="B18:F18"/>
    <mergeCell ref="B19:F19"/>
    <mergeCell ref="B20:F20"/>
    <mergeCell ref="B29:F29"/>
    <mergeCell ref="B21:F21"/>
    <mergeCell ref="B22:F22"/>
    <mergeCell ref="B23:F23"/>
    <mergeCell ref="B24:F24"/>
    <mergeCell ref="B25:F25"/>
    <mergeCell ref="B26:F26"/>
    <mergeCell ref="B27:F27"/>
    <mergeCell ref="B28:F28"/>
    <mergeCell ref="B13:F13"/>
    <mergeCell ref="B15:F15"/>
    <mergeCell ref="B16:F16"/>
    <mergeCell ref="B17:F17"/>
    <mergeCell ref="B12:F12"/>
    <mergeCell ref="A1:I1"/>
    <mergeCell ref="A2:I2"/>
    <mergeCell ref="A4:F4"/>
    <mergeCell ref="B5:F5"/>
    <mergeCell ref="B6:F6"/>
    <mergeCell ref="B7:F7"/>
    <mergeCell ref="B8:F8"/>
    <mergeCell ref="B9:F9"/>
    <mergeCell ref="B10:F10"/>
    <mergeCell ref="B11:F11"/>
  </mergeCells>
  <printOptions horizontalCentered="1" verticalCentered="1" gridLines="1"/>
  <pageMargins left="0.25" right="0.25" top="0.75" bottom="0.75" header="0.3" footer="0.3"/>
  <pageSetup orientation="portrait" horizontalDpi="1200" verticalDpi="1200" r:id="rId1"/>
  <headerFooter alignWithMargins="0">
    <oddFooter>&amp;C&amp;D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2013-14 ytd</vt:lpstr>
      <vt:lpstr>'2013-14 ytd'!Print_Area</vt:lpstr>
    </vt:vector>
  </TitlesOfParts>
  <Company>Sitting Bull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Seaboy</dc:creator>
  <cp:lastModifiedBy>Bethany Vincent</cp:lastModifiedBy>
  <cp:lastPrinted>2023-03-28T13:51:13Z</cp:lastPrinted>
  <dcterms:created xsi:type="dcterms:W3CDTF">2010-12-20T00:11:23Z</dcterms:created>
  <dcterms:modified xsi:type="dcterms:W3CDTF">2023-03-28T14:04:53Z</dcterms:modified>
</cp:coreProperties>
</file>